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 of Procurement and Grants\Team - Competitive Services\Request for Proposal\124273 Chargemaster\Evaluation\"/>
    </mc:Choice>
  </mc:AlternateContent>
  <xr:revisionPtr revIDLastSave="0" documentId="13_ncr:1_{65202313-57B7-479C-9BEA-522A060BFF8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Final Evaluation - Scored" sheetId="1" r:id="rId1"/>
    <sheet name="Cost Analysis" sheetId="9" r:id="rId2"/>
    <sheet name="Cost Evaluation" sheetId="10" r:id="rId3"/>
  </sheets>
  <definedNames>
    <definedName name="OLE_LINK1" localSheetId="2">'Cost Evaluation'!#REF!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8" i="10"/>
  <c r="E9" i="10"/>
  <c r="E10" i="10"/>
  <c r="D4" i="9"/>
  <c r="F4" i="9"/>
  <c r="E10" i="9" s="1"/>
  <c r="H4" i="9"/>
  <c r="J4" i="9"/>
  <c r="D5" i="9"/>
  <c r="F5" i="9"/>
  <c r="H5" i="9"/>
  <c r="G10" i="9" s="1"/>
  <c r="G56" i="9" s="1"/>
  <c r="J5" i="9"/>
  <c r="I10" i="9" s="1"/>
  <c r="I56" i="9" s="1"/>
  <c r="D6" i="9"/>
  <c r="F6" i="9"/>
  <c r="H6" i="9"/>
  <c r="J6" i="9"/>
  <c r="D7" i="9"/>
  <c r="F7" i="9"/>
  <c r="H7" i="9"/>
  <c r="J7" i="9"/>
  <c r="D8" i="9"/>
  <c r="F8" i="9"/>
  <c r="H8" i="9"/>
  <c r="J8" i="9"/>
  <c r="D9" i="9"/>
  <c r="F9" i="9"/>
  <c r="H9" i="9"/>
  <c r="J9" i="9"/>
  <c r="C10" i="9"/>
  <c r="D15" i="9"/>
  <c r="F15" i="9"/>
  <c r="H15" i="9"/>
  <c r="J15" i="9"/>
  <c r="D16" i="9"/>
  <c r="C21" i="9" s="1"/>
  <c r="F16" i="9"/>
  <c r="E21" i="9" s="1"/>
  <c r="H16" i="9"/>
  <c r="J16" i="9"/>
  <c r="D17" i="9"/>
  <c r="F17" i="9"/>
  <c r="H17" i="9"/>
  <c r="J17" i="9"/>
  <c r="D18" i="9"/>
  <c r="F18" i="9"/>
  <c r="H18" i="9"/>
  <c r="J18" i="9"/>
  <c r="D19" i="9"/>
  <c r="F19" i="9"/>
  <c r="H19" i="9"/>
  <c r="J19" i="9"/>
  <c r="D20" i="9"/>
  <c r="F20" i="9"/>
  <c r="H20" i="9"/>
  <c r="J20" i="9"/>
  <c r="G21" i="9"/>
  <c r="I21" i="9"/>
  <c r="D26" i="9"/>
  <c r="C32" i="9" s="1"/>
  <c r="F26" i="9"/>
  <c r="E32" i="9" s="1"/>
  <c r="H26" i="9"/>
  <c r="J26" i="9"/>
  <c r="D27" i="9"/>
  <c r="F27" i="9"/>
  <c r="H27" i="9"/>
  <c r="G32" i="9" s="1"/>
  <c r="J27" i="9"/>
  <c r="I32" i="9" s="1"/>
  <c r="D28" i="9"/>
  <c r="F28" i="9"/>
  <c r="H28" i="9"/>
  <c r="J28" i="9"/>
  <c r="D29" i="9"/>
  <c r="F29" i="9"/>
  <c r="H29" i="9"/>
  <c r="J29" i="9"/>
  <c r="D30" i="9"/>
  <c r="F30" i="9"/>
  <c r="H30" i="9"/>
  <c r="J30" i="9"/>
  <c r="D31" i="9"/>
  <c r="F31" i="9"/>
  <c r="H31" i="9"/>
  <c r="J31" i="9"/>
  <c r="D37" i="9"/>
  <c r="F37" i="9"/>
  <c r="H37" i="9"/>
  <c r="J37" i="9"/>
  <c r="D38" i="9"/>
  <c r="C43" i="9" s="1"/>
  <c r="F38" i="9"/>
  <c r="E43" i="9" s="1"/>
  <c r="H38" i="9"/>
  <c r="J38" i="9"/>
  <c r="D39" i="9"/>
  <c r="F39" i="9"/>
  <c r="H39" i="9"/>
  <c r="J39" i="9"/>
  <c r="D40" i="9"/>
  <c r="F40" i="9"/>
  <c r="H40" i="9"/>
  <c r="J40" i="9"/>
  <c r="D41" i="9"/>
  <c r="F41" i="9"/>
  <c r="H41" i="9"/>
  <c r="J41" i="9"/>
  <c r="D42" i="9"/>
  <c r="F42" i="9"/>
  <c r="H42" i="9"/>
  <c r="J42" i="9"/>
  <c r="G43" i="9"/>
  <c r="I43" i="9"/>
  <c r="D48" i="9"/>
  <c r="F48" i="9"/>
  <c r="H48" i="9"/>
  <c r="J48" i="9"/>
  <c r="D49" i="9"/>
  <c r="F49" i="9"/>
  <c r="H49" i="9"/>
  <c r="G54" i="9" s="1"/>
  <c r="J49" i="9"/>
  <c r="I54" i="9" s="1"/>
  <c r="D50" i="9"/>
  <c r="C54" i="9" s="1"/>
  <c r="F50" i="9"/>
  <c r="H50" i="9"/>
  <c r="J50" i="9"/>
  <c r="D51" i="9"/>
  <c r="F51" i="9"/>
  <c r="H51" i="9"/>
  <c r="J51" i="9"/>
  <c r="D52" i="9"/>
  <c r="F52" i="9"/>
  <c r="H52" i="9"/>
  <c r="J52" i="9"/>
  <c r="D53" i="9"/>
  <c r="F53" i="9"/>
  <c r="H53" i="9"/>
  <c r="J53" i="9"/>
  <c r="E54" i="9"/>
  <c r="E56" i="9" l="1"/>
  <c r="C56" i="9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<sst xmlns="http://schemas.openxmlformats.org/spreadsheetml/2006/main" count="147" uniqueCount="46">
  <si>
    <t>Evaluation Criteria</t>
  </si>
  <si>
    <t>Possible Points</t>
  </si>
  <si>
    <t>Total Points</t>
  </si>
  <si>
    <t>Ranking</t>
  </si>
  <si>
    <t>Part 1 - Corporate Overview</t>
  </si>
  <si>
    <t>Part 2 - Technical Response</t>
  </si>
  <si>
    <t>* Points to Award = Lowest Cost Submitted ÷ Cost Submitted x Maximum Possible Points</t>
  </si>
  <si>
    <t xml:space="preserve">Part 3 - Cost* </t>
  </si>
  <si>
    <t>FINAL EVALUATION SHEET</t>
  </si>
  <si>
    <t>Berry, Dunn, McNeil &amp; Parker</t>
  </si>
  <si>
    <t>Cognizant RCM</t>
  </si>
  <si>
    <t>Eide Bailly LLP</t>
  </si>
  <si>
    <t>Stroudwater Asociates</t>
  </si>
  <si>
    <r>
      <t xml:space="preserve">SOLICITATION NUMBER: </t>
    </r>
    <r>
      <rPr>
        <b/>
        <sz val="14"/>
        <color rgb="FFFF0000"/>
        <rFont val="Arial"/>
        <family val="2"/>
      </rPr>
      <t>124273 O3</t>
    </r>
  </si>
  <si>
    <t>Chargemaster Review Services</t>
  </si>
  <si>
    <t xml:space="preserve">Grand Total (Initial and Optional Renewals) </t>
  </si>
  <si>
    <t>Total Part I (Optional Renewal-4)</t>
  </si>
  <si>
    <t>Per Hospital Fee for Six months post implementation planning
support.</t>
  </si>
  <si>
    <t>Per Hospital Fee for Virtual Presentations to Board Members for the
Hospital</t>
  </si>
  <si>
    <t xml:space="preserve">Per Hospital Fee for In-Person Presentations to Board Members for
the Hospital </t>
  </si>
  <si>
    <t>Per Hospital Fee for Virtual Presentations to Executive Staff
(C-Suite)</t>
  </si>
  <si>
    <t>Per Hospital Fee for In-Person Presentations to Executive Staff
(C-Suite)</t>
  </si>
  <si>
    <t xml:space="preserve">Per Hospital Fee for Chargemaster review (Includes providing a mid-year narrative progress summary and invoice after initiation of the kick-off meeting and final
narrative progress summary and invoice to include results of Chargemaster review and recommendations). </t>
  </si>
  <si>
    <t>Total Annual cost (per hospital x 2)</t>
  </si>
  <si>
    <t xml:space="preserve">Per Hospital Cost </t>
  </si>
  <si>
    <t>Quantity</t>
  </si>
  <si>
    <t>Deliverable</t>
  </si>
  <si>
    <t>Stroudwater Associates</t>
  </si>
  <si>
    <t>Respondents</t>
  </si>
  <si>
    <t>Cost Sheet Deliverables</t>
  </si>
  <si>
    <t>Total Part I (Optional Renewal-3)</t>
  </si>
  <si>
    <t>Total Part I (Optional Renewal-2)</t>
  </si>
  <si>
    <t>Total Part I (Optional Renewal-1)</t>
  </si>
  <si>
    <t>Total Part I (Initial Year)</t>
  </si>
  <si>
    <t>RFP No. 124273 O3 ChargeMaster Review Services</t>
  </si>
  <si>
    <t>* Points to Award = Lowest Cost Submitted ÷ Cost Submitted x Maximum Possible Points.</t>
  </si>
  <si>
    <t>Shroudwater Associates</t>
  </si>
  <si>
    <t>Points to Award*</t>
  </si>
  <si>
    <t>Maximum Possible Cost Points</t>
  </si>
  <si>
    <t>Cost Submitted</t>
  </si>
  <si>
    <t>Lowest Cost Submitted</t>
  </si>
  <si>
    <t>Bidder</t>
  </si>
  <si>
    <t>Opening Date: Tuesday, May 19th, 2:00 p.m.</t>
  </si>
  <si>
    <r>
      <t>RFP Number 124273</t>
    </r>
    <r>
      <rPr>
        <b/>
        <sz val="12"/>
        <rFont val="Arial"/>
        <family val="2"/>
      </rPr>
      <t xml:space="preserve"> 03</t>
    </r>
  </si>
  <si>
    <t>COST PROPOSAL EVALUATION WORKSHEET</t>
  </si>
  <si>
    <r>
      <t xml:space="preserve">Opening Date: </t>
    </r>
    <r>
      <rPr>
        <b/>
        <sz val="14"/>
        <color indexed="10"/>
        <rFont val="Arial"/>
        <family val="2"/>
      </rPr>
      <t xml:space="preserve"> Tuesday, May 19th, 2:00 p.m.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</si>
</sst>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00_);_(&quot;$&quot;* \(#,##0.0000\);_(&quot;$&quot;* &quot;-&quot;????_);_(@_)"/>
  </numFmts>
  <fonts count="12" x14ac:knownFonts="1">
    <font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7" fillId="0" borderId="0" xfId="0" applyFont="1"/>
    <xf numFmtId="0" fontId="7" fillId="0" borderId="18" xfId="0" applyFont="1" applyBorder="1"/>
    <xf numFmtId="0" fontId="7" fillId="0" borderId="19" xfId="0" applyFont="1" applyBorder="1"/>
    <xf numFmtId="164" fontId="7" fillId="4" borderId="3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5" borderId="23" xfId="0" applyNumberFormat="1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center" vertical="center"/>
    </xf>
    <xf numFmtId="164" fontId="7" fillId="6" borderId="23" xfId="0" applyNumberFormat="1" applyFont="1" applyFill="1" applyBorder="1" applyAlignment="1">
      <alignment horizontal="center" vertical="center"/>
    </xf>
    <xf numFmtId="164" fontId="7" fillId="7" borderId="23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64" fontId="7" fillId="5" borderId="16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vertical="center" wrapText="1"/>
    </xf>
    <xf numFmtId="0" fontId="8" fillId="9" borderId="2" xfId="0" applyFont="1" applyFill="1" applyBorder="1" applyAlignment="1">
      <alignment vertical="center" wrapText="1"/>
    </xf>
    <xf numFmtId="2" fontId="2" fillId="10" borderId="36" xfId="0" applyNumberFormat="1" applyFont="1" applyFill="1" applyBorder="1" applyAlignment="1">
      <alignment vertical="center" wrapText="1"/>
    </xf>
    <xf numFmtId="0" fontId="2" fillId="10" borderId="36" xfId="0" applyFont="1" applyFill="1" applyBorder="1" applyAlignment="1">
      <alignment vertical="center" wrapText="1"/>
    </xf>
    <xf numFmtId="165" fontId="2" fillId="10" borderId="36" xfId="0" applyNumberFormat="1" applyFont="1" applyFill="1" applyBorder="1" applyAlignment="1">
      <alignment vertical="center" wrapText="1"/>
    </xf>
    <xf numFmtId="0" fontId="2" fillId="10" borderId="37" xfId="0" applyFont="1" applyFill="1" applyBorder="1" applyAlignment="1">
      <alignment vertical="center" wrapText="1"/>
    </xf>
    <xf numFmtId="2" fontId="2" fillId="11" borderId="36" xfId="0" applyNumberFormat="1" applyFont="1" applyFill="1" applyBorder="1" applyAlignment="1">
      <alignment vertical="center" wrapText="1"/>
    </xf>
    <xf numFmtId="0" fontId="2" fillId="11" borderId="36" xfId="0" applyFont="1" applyFill="1" applyBorder="1" applyAlignment="1">
      <alignment vertical="center" wrapText="1"/>
    </xf>
    <xf numFmtId="165" fontId="2" fillId="11" borderId="36" xfId="0" applyNumberFormat="1" applyFont="1" applyFill="1" applyBorder="1" applyAlignment="1">
      <alignment vertical="center" wrapText="1"/>
    </xf>
    <xf numFmtId="0" fontId="2" fillId="11" borderId="37" xfId="0" applyFont="1" applyFill="1" applyBorder="1" applyAlignment="1">
      <alignment vertical="center" wrapText="1"/>
    </xf>
    <xf numFmtId="2" fontId="2" fillId="5" borderId="36" xfId="0" applyNumberFormat="1" applyFont="1" applyFill="1" applyBorder="1" applyAlignment="1">
      <alignment vertical="center" wrapText="1"/>
    </xf>
    <xf numFmtId="0" fontId="2" fillId="5" borderId="36" xfId="0" applyFont="1" applyFill="1" applyBorder="1" applyAlignment="1">
      <alignment vertical="center" wrapText="1"/>
    </xf>
    <xf numFmtId="165" fontId="2" fillId="5" borderId="36" xfId="0" applyNumberFormat="1" applyFont="1" applyFill="1" applyBorder="1" applyAlignment="1">
      <alignment vertical="center" wrapText="1"/>
    </xf>
    <xf numFmtId="0" fontId="2" fillId="5" borderId="37" xfId="0" applyFont="1" applyFill="1" applyBorder="1" applyAlignment="1">
      <alignment vertical="center" wrapText="1"/>
    </xf>
    <xf numFmtId="2" fontId="2" fillId="12" borderId="36" xfId="0" applyNumberFormat="1" applyFont="1" applyFill="1" applyBorder="1" applyAlignment="1">
      <alignment vertical="center" wrapText="1"/>
    </xf>
    <xf numFmtId="0" fontId="2" fillId="12" borderId="36" xfId="0" applyFont="1" applyFill="1" applyBorder="1" applyAlignment="1">
      <alignment vertical="center" wrapText="1"/>
    </xf>
    <xf numFmtId="165" fontId="2" fillId="12" borderId="36" xfId="0" applyNumberFormat="1" applyFont="1" applyFill="1" applyBorder="1" applyAlignment="1">
      <alignment vertical="center" wrapText="1"/>
    </xf>
    <xf numFmtId="0" fontId="2" fillId="12" borderId="37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165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12" borderId="1" xfId="0" applyFont="1" applyFill="1" applyBorder="1" applyAlignment="1">
      <alignment horizontal="center" vertical="center" textRotation="90" wrapText="1"/>
    </xf>
    <xf numFmtId="0" fontId="2" fillId="10" borderId="1" xfId="0" applyFont="1" applyFill="1" applyBorder="1" applyAlignment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2" borderId="11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164" fontId="8" fillId="7" borderId="21" xfId="0" applyNumberFormat="1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>
      <alignment horizontal="center" vertical="center"/>
    </xf>
    <xf numFmtId="164" fontId="8" fillId="6" borderId="21" xfId="0" applyNumberFormat="1" applyFont="1" applyFill="1" applyBorder="1" applyAlignment="1">
      <alignment horizontal="center" vertical="center"/>
    </xf>
    <xf numFmtId="164" fontId="8" fillId="6" borderId="14" xfId="0" applyNumberFormat="1" applyFont="1" applyFill="1" applyBorder="1" applyAlignment="1">
      <alignment horizontal="center" vertical="center"/>
    </xf>
    <xf numFmtId="164" fontId="8" fillId="5" borderId="17" xfId="0" applyNumberFormat="1" applyFont="1" applyFill="1" applyBorder="1" applyAlignment="1">
      <alignment horizontal="center" vertical="center"/>
    </xf>
    <xf numFmtId="164" fontId="8" fillId="4" borderId="17" xfId="0" applyNumberFormat="1" applyFont="1" applyFill="1" applyBorder="1" applyAlignment="1">
      <alignment horizontal="center" vertical="center"/>
    </xf>
    <xf numFmtId="164" fontId="8" fillId="4" borderId="2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/>
    </xf>
    <xf numFmtId="164" fontId="8" fillId="7" borderId="17" xfId="0" applyNumberFormat="1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164" fontId="8" fillId="6" borderId="17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164" fontId="8" fillId="5" borderId="17" xfId="0" applyNumberFormat="1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164" fontId="8" fillId="4" borderId="17" xfId="0" applyNumberFormat="1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right" vertical="center" wrapText="1"/>
    </xf>
    <xf numFmtId="0" fontId="8" fillId="9" borderId="22" xfId="0" applyFont="1" applyFill="1" applyBorder="1" applyAlignment="1">
      <alignment horizontal="right" vertical="center" wrapText="1"/>
    </xf>
    <xf numFmtId="0" fontId="7" fillId="7" borderId="23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8" fillId="9" borderId="35" xfId="0" applyFont="1" applyFill="1" applyBorder="1" applyAlignment="1">
      <alignment horizontal="right" vertical="center" wrapText="1"/>
    </xf>
    <xf numFmtId="0" fontId="8" fillId="9" borderId="34" xfId="0" applyFont="1" applyFill="1" applyBorder="1" applyAlignment="1">
      <alignment horizontal="right" vertical="center" wrapText="1"/>
    </xf>
    <xf numFmtId="0" fontId="7" fillId="6" borderId="32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7" borderId="32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view="pageLayout" zoomScaleNormal="100" workbookViewId="0">
      <selection activeCell="G12" sqref="G12"/>
    </sheetView>
  </sheetViews>
  <sheetFormatPr defaultRowHeight="14.25" x14ac:dyDescent="0.2"/>
  <cols>
    <col min="1" max="3" width="17.28515625" style="1" customWidth="1"/>
    <col min="4" max="8" width="7.42578125" style="1" customWidth="1"/>
    <col min="9" max="16384" width="9.140625" style="1"/>
  </cols>
  <sheetData>
    <row r="1" spans="1:8" ht="18.75" thickBot="1" x14ac:dyDescent="0.3">
      <c r="A1" s="63" t="s">
        <v>8</v>
      </c>
      <c r="B1" s="64"/>
      <c r="C1" s="64"/>
      <c r="D1" s="64"/>
      <c r="E1" s="64"/>
      <c r="F1" s="64"/>
      <c r="G1" s="64"/>
      <c r="H1" s="64"/>
    </row>
    <row r="2" spans="1:8" ht="18" x14ac:dyDescent="0.25">
      <c r="A2" s="65" t="s">
        <v>13</v>
      </c>
      <c r="B2" s="65"/>
      <c r="C2" s="65"/>
      <c r="D2" s="65"/>
      <c r="E2" s="65"/>
      <c r="F2" s="65"/>
      <c r="G2" s="65"/>
      <c r="H2" s="65"/>
    </row>
    <row r="3" spans="1:8" ht="18" x14ac:dyDescent="0.25">
      <c r="A3" s="66" t="s">
        <v>14</v>
      </c>
      <c r="B3" s="66"/>
      <c r="C3" s="66"/>
      <c r="D3" s="66"/>
      <c r="E3" s="66"/>
      <c r="F3" s="66"/>
      <c r="G3" s="66"/>
      <c r="H3" s="66"/>
    </row>
    <row r="4" spans="1:8" ht="18" x14ac:dyDescent="0.25">
      <c r="A4" s="65" t="s">
        <v>45</v>
      </c>
      <c r="B4" s="65"/>
      <c r="C4" s="65"/>
      <c r="D4" s="65"/>
      <c r="E4" s="65"/>
      <c r="F4" s="65"/>
      <c r="G4" s="65"/>
      <c r="H4" s="65"/>
    </row>
    <row r="5" spans="1:8" ht="15" thickBot="1" x14ac:dyDescent="0.25"/>
    <row r="6" spans="1:8" ht="88.5" x14ac:dyDescent="0.2">
      <c r="A6" s="67" t="s">
        <v>0</v>
      </c>
      <c r="B6" s="68"/>
      <c r="C6" s="68"/>
      <c r="D6" s="2" t="s">
        <v>1</v>
      </c>
      <c r="E6" s="46" t="s">
        <v>9</v>
      </c>
      <c r="F6" s="49" t="s">
        <v>10</v>
      </c>
      <c r="G6" s="48" t="s">
        <v>11</v>
      </c>
      <c r="H6" s="47" t="s">
        <v>12</v>
      </c>
    </row>
    <row r="7" spans="1:8" ht="15" x14ac:dyDescent="0.25">
      <c r="A7" s="69" t="s">
        <v>4</v>
      </c>
      <c r="B7" s="70"/>
      <c r="C7" s="70"/>
      <c r="D7" s="50">
        <v>25</v>
      </c>
      <c r="E7" s="51">
        <v>18.170000000000002</v>
      </c>
      <c r="F7" s="52">
        <v>16</v>
      </c>
      <c r="G7" s="53">
        <v>21.17</v>
      </c>
      <c r="H7" s="54">
        <v>22.83</v>
      </c>
    </row>
    <row r="8" spans="1:8" ht="15" x14ac:dyDescent="0.25">
      <c r="A8" s="69" t="s">
        <v>5</v>
      </c>
      <c r="B8" s="70"/>
      <c r="C8" s="70"/>
      <c r="D8" s="50">
        <v>65</v>
      </c>
      <c r="E8" s="51">
        <v>48.83</v>
      </c>
      <c r="F8" s="52">
        <v>41.83</v>
      </c>
      <c r="G8" s="53">
        <v>54</v>
      </c>
      <c r="H8" s="54">
        <v>59.5</v>
      </c>
    </row>
    <row r="9" spans="1:8" ht="15" x14ac:dyDescent="0.25">
      <c r="A9" s="71" t="s">
        <v>7</v>
      </c>
      <c r="B9" s="72"/>
      <c r="C9" s="73"/>
      <c r="D9" s="50">
        <v>10</v>
      </c>
      <c r="E9" s="51">
        <v>7.27</v>
      </c>
      <c r="F9" s="52">
        <v>10</v>
      </c>
      <c r="G9" s="53">
        <v>6.45</v>
      </c>
      <c r="H9" s="54">
        <v>9.6999999999999993</v>
      </c>
    </row>
    <row r="10" spans="1:8" ht="15.75" thickBot="1" x14ac:dyDescent="0.3">
      <c r="A10" s="69" t="s">
        <v>2</v>
      </c>
      <c r="B10" s="70"/>
      <c r="C10" s="70"/>
      <c r="D10" s="50">
        <f t="shared" ref="D10:H10" si="0">SUM(D7:D9)</f>
        <v>100</v>
      </c>
      <c r="E10" s="51">
        <f t="shared" si="0"/>
        <v>74.27</v>
      </c>
      <c r="F10" s="52">
        <f t="shared" si="0"/>
        <v>67.83</v>
      </c>
      <c r="G10" s="53">
        <f t="shared" si="0"/>
        <v>81.62</v>
      </c>
      <c r="H10" s="54">
        <f t="shared" si="0"/>
        <v>92.03</v>
      </c>
    </row>
    <row r="11" spans="1:8" ht="15.75" thickBot="1" x14ac:dyDescent="0.3">
      <c r="A11" s="61" t="s">
        <v>3</v>
      </c>
      <c r="B11" s="62"/>
      <c r="C11" s="62"/>
      <c r="D11" s="55"/>
      <c r="E11" s="56">
        <v>3</v>
      </c>
      <c r="F11" s="57">
        <v>4</v>
      </c>
      <c r="G11" s="58">
        <v>2</v>
      </c>
      <c r="H11" s="59">
        <v>1</v>
      </c>
    </row>
    <row r="14" spans="1:8" x14ac:dyDescent="0.2">
      <c r="A14" s="60" t="s">
        <v>6</v>
      </c>
      <c r="B14" s="60"/>
      <c r="C14" s="60"/>
      <c r="D14" s="60"/>
      <c r="E14" s="60"/>
      <c r="F14" s="60"/>
      <c r="G14" s="60"/>
      <c r="H14" s="60"/>
    </row>
  </sheetData>
  <sheetProtection algorithmName="SHA-512" hashValue="v6wi3YT0Y2AINFIpDfobSExN6DEuM9Vfw6ehuNjPZNOsp6PS2ZyqWDioqe64tB8vKmG+2Pyh1jGGFZIeG8td2Q==" saltValue="dYvbEFfvhAKgFnztD75XGA==" spinCount="100000" sheet="1" objects="1" scenarios="1"/>
  <mergeCells count="11">
    <mergeCell ref="A14:H14"/>
    <mergeCell ref="A11:C11"/>
    <mergeCell ref="A1:H1"/>
    <mergeCell ref="A2:H2"/>
    <mergeCell ref="A3:H3"/>
    <mergeCell ref="A4:H4"/>
    <mergeCell ref="A6:C6"/>
    <mergeCell ref="A7:C7"/>
    <mergeCell ref="A8:C8"/>
    <mergeCell ref="A9:C9"/>
    <mergeCell ref="A10:C10"/>
  </mergeCells>
  <pageMargins left="0.45" right="0.45" top="0.75" bottom="1.1875" header="0.3" footer="0.3"/>
  <pageSetup orientation="portrait" r:id="rId1"/>
  <headerFooter>
    <oddFooter>&amp;R&amp;"Arial,Italic"&amp;8&amp;A
SPB Form 41
Last Revised 11-1-2025
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4748-32F7-44BE-B571-236C2497B986}">
  <sheetPr>
    <pageSetUpPr fitToPage="1"/>
  </sheetPr>
  <dimension ref="A1:J56"/>
  <sheetViews>
    <sheetView zoomScale="120" zoomScaleNormal="120" workbookViewId="0">
      <selection activeCell="C4" sqref="C4"/>
    </sheetView>
  </sheetViews>
  <sheetFormatPr defaultRowHeight="12" x14ac:dyDescent="0.2"/>
  <cols>
    <col min="1" max="1" width="44.140625" style="3" customWidth="1"/>
    <col min="2" max="2" width="12.28515625" style="3" customWidth="1"/>
    <col min="3" max="3" width="17.42578125" style="3" bestFit="1" customWidth="1"/>
    <col min="4" max="4" width="16.42578125" style="3" bestFit="1" customWidth="1"/>
    <col min="5" max="5" width="17.42578125" style="3" bestFit="1" customWidth="1"/>
    <col min="6" max="6" width="16.42578125" style="3" bestFit="1" customWidth="1"/>
    <col min="7" max="7" width="17.42578125" style="3" bestFit="1" customWidth="1"/>
    <col min="8" max="8" width="16.42578125" style="3" bestFit="1" customWidth="1"/>
    <col min="9" max="9" width="17.42578125" style="3" bestFit="1" customWidth="1"/>
    <col min="10" max="10" width="16.42578125" style="3" bestFit="1" customWidth="1"/>
    <col min="11" max="16384" width="9.140625" style="3"/>
  </cols>
  <sheetData>
    <row r="1" spans="1:10" ht="19.5" customHeight="1" x14ac:dyDescent="0.2">
      <c r="A1" s="25" t="s">
        <v>29</v>
      </c>
      <c r="B1" s="108" t="s">
        <v>34</v>
      </c>
      <c r="C1" s="108"/>
      <c r="D1" s="108"/>
      <c r="E1" s="108"/>
      <c r="F1" s="108"/>
      <c r="G1" s="108"/>
      <c r="H1" s="108"/>
      <c r="I1" s="108"/>
      <c r="J1" s="108"/>
    </row>
    <row r="2" spans="1:10" ht="23.25" customHeight="1" thickBot="1" x14ac:dyDescent="0.25">
      <c r="A2" s="104" t="s">
        <v>28</v>
      </c>
      <c r="B2" s="105"/>
      <c r="C2" s="113" t="s">
        <v>9</v>
      </c>
      <c r="D2" s="114"/>
      <c r="E2" s="106" t="s">
        <v>10</v>
      </c>
      <c r="F2" s="107"/>
      <c r="G2" s="111" t="s">
        <v>11</v>
      </c>
      <c r="H2" s="112"/>
      <c r="I2" s="109" t="s">
        <v>27</v>
      </c>
      <c r="J2" s="110"/>
    </row>
    <row r="3" spans="1:10" ht="41.25" customHeight="1" x14ac:dyDescent="0.2">
      <c r="A3" s="23" t="s">
        <v>26</v>
      </c>
      <c r="B3" s="22" t="s">
        <v>25</v>
      </c>
      <c r="C3" s="20" t="s">
        <v>24</v>
      </c>
      <c r="D3" s="21" t="s">
        <v>23</v>
      </c>
      <c r="E3" s="20" t="s">
        <v>24</v>
      </c>
      <c r="F3" s="21" t="s">
        <v>23</v>
      </c>
      <c r="G3" s="20" t="s">
        <v>24</v>
      </c>
      <c r="H3" s="21" t="s">
        <v>23</v>
      </c>
      <c r="I3" s="20" t="s">
        <v>24</v>
      </c>
      <c r="J3" s="19" t="s">
        <v>23</v>
      </c>
    </row>
    <row r="4" spans="1:10" ht="81.75" customHeight="1" x14ac:dyDescent="0.2">
      <c r="A4" s="18" t="s">
        <v>22</v>
      </c>
      <c r="B4" s="17">
        <v>2</v>
      </c>
      <c r="C4" s="16">
        <v>45000</v>
      </c>
      <c r="D4" s="16">
        <f t="shared" ref="D4:D9" si="0">SUM(C4*B4)</f>
        <v>90000</v>
      </c>
      <c r="E4" s="10">
        <v>31625</v>
      </c>
      <c r="F4" s="10">
        <f t="shared" ref="F4:F9" si="1">SUM(E4*B4)</f>
        <v>63250</v>
      </c>
      <c r="G4" s="15">
        <v>24000</v>
      </c>
      <c r="H4" s="8">
        <f t="shared" ref="H4:H9" si="2">SUM(G4*B4)</f>
        <v>48000</v>
      </c>
      <c r="I4" s="7">
        <v>25000</v>
      </c>
      <c r="J4" s="6">
        <f t="shared" ref="J4:J9" si="3">SUM(I4*B4)</f>
        <v>50000</v>
      </c>
    </row>
    <row r="5" spans="1:10" ht="36" x14ac:dyDescent="0.2">
      <c r="A5" s="14" t="s">
        <v>21</v>
      </c>
      <c r="B5" s="13">
        <v>2</v>
      </c>
      <c r="C5" s="12">
        <v>1500</v>
      </c>
      <c r="D5" s="12">
        <f t="shared" si="0"/>
        <v>3000</v>
      </c>
      <c r="E5" s="11">
        <v>1000</v>
      </c>
      <c r="F5" s="10">
        <f t="shared" si="1"/>
        <v>2000</v>
      </c>
      <c r="G5" s="9">
        <v>7000</v>
      </c>
      <c r="H5" s="8">
        <f t="shared" si="2"/>
        <v>14000</v>
      </c>
      <c r="I5" s="7">
        <v>2500</v>
      </c>
      <c r="J5" s="6">
        <f t="shared" si="3"/>
        <v>5000</v>
      </c>
    </row>
    <row r="6" spans="1:10" ht="36" x14ac:dyDescent="0.2">
      <c r="A6" s="14" t="s">
        <v>20</v>
      </c>
      <c r="B6" s="13">
        <v>2</v>
      </c>
      <c r="C6" s="12">
        <v>0</v>
      </c>
      <c r="D6" s="12">
        <f t="shared" si="0"/>
        <v>0</v>
      </c>
      <c r="E6" s="11">
        <v>0</v>
      </c>
      <c r="F6" s="10">
        <f t="shared" si="1"/>
        <v>0</v>
      </c>
      <c r="G6" s="9">
        <v>1200</v>
      </c>
      <c r="H6" s="8">
        <f t="shared" si="2"/>
        <v>2400</v>
      </c>
      <c r="I6" s="7">
        <v>500</v>
      </c>
      <c r="J6" s="6">
        <f t="shared" si="3"/>
        <v>1000</v>
      </c>
    </row>
    <row r="7" spans="1:10" ht="36" x14ac:dyDescent="0.2">
      <c r="A7" s="14" t="s">
        <v>19</v>
      </c>
      <c r="B7" s="13">
        <v>2</v>
      </c>
      <c r="C7" s="12">
        <v>1500</v>
      </c>
      <c r="D7" s="12">
        <f t="shared" si="0"/>
        <v>3000</v>
      </c>
      <c r="E7" s="11">
        <v>1000</v>
      </c>
      <c r="F7" s="10">
        <f t="shared" si="1"/>
        <v>2000</v>
      </c>
      <c r="G7" s="9">
        <v>7000</v>
      </c>
      <c r="H7" s="8">
        <f t="shared" si="2"/>
        <v>14000</v>
      </c>
      <c r="I7" s="7">
        <v>2500</v>
      </c>
      <c r="J7" s="6">
        <f t="shared" si="3"/>
        <v>5000</v>
      </c>
    </row>
    <row r="8" spans="1:10" ht="36" x14ac:dyDescent="0.2">
      <c r="A8" s="14" t="s">
        <v>18</v>
      </c>
      <c r="B8" s="13">
        <v>2</v>
      </c>
      <c r="C8" s="12">
        <v>0</v>
      </c>
      <c r="D8" s="12">
        <f t="shared" si="0"/>
        <v>0</v>
      </c>
      <c r="E8" s="11">
        <v>0</v>
      </c>
      <c r="F8" s="10">
        <f t="shared" si="1"/>
        <v>0</v>
      </c>
      <c r="G8" s="9">
        <v>1200</v>
      </c>
      <c r="H8" s="8">
        <f t="shared" si="2"/>
        <v>2400</v>
      </c>
      <c r="I8" s="7">
        <v>500</v>
      </c>
      <c r="J8" s="6">
        <f t="shared" si="3"/>
        <v>1000</v>
      </c>
    </row>
    <row r="9" spans="1:10" ht="36.75" thickBot="1" x14ac:dyDescent="0.25">
      <c r="A9" s="14" t="s">
        <v>17</v>
      </c>
      <c r="B9" s="13">
        <v>2</v>
      </c>
      <c r="C9" s="12">
        <v>0</v>
      </c>
      <c r="D9" s="12">
        <f t="shared" si="0"/>
        <v>0</v>
      </c>
      <c r="E9" s="11">
        <v>0</v>
      </c>
      <c r="F9" s="10">
        <f t="shared" si="1"/>
        <v>0</v>
      </c>
      <c r="G9" s="9">
        <v>4500</v>
      </c>
      <c r="H9" s="8">
        <f t="shared" si="2"/>
        <v>9000</v>
      </c>
      <c r="I9" s="7">
        <v>5000</v>
      </c>
      <c r="J9" s="6">
        <f t="shared" si="3"/>
        <v>10000</v>
      </c>
    </row>
    <row r="10" spans="1:10" ht="12.75" thickBot="1" x14ac:dyDescent="0.25">
      <c r="A10" s="74" t="s">
        <v>33</v>
      </c>
      <c r="B10" s="75"/>
      <c r="C10" s="76">
        <f>SUM(D4:D9)</f>
        <v>96000</v>
      </c>
      <c r="D10" s="77"/>
      <c r="E10" s="78">
        <f>SUM(F4:F9)</f>
        <v>67250</v>
      </c>
      <c r="F10" s="79"/>
      <c r="G10" s="80">
        <f>SUM(H4:H9)</f>
        <v>89800</v>
      </c>
      <c r="H10" s="80"/>
      <c r="I10" s="81">
        <f>SUM(J4:J9)</f>
        <v>72000</v>
      </c>
      <c r="J10" s="82"/>
    </row>
    <row r="11" spans="1:10" ht="12.75" thickBot="1" x14ac:dyDescent="0.25">
      <c r="A11" s="5"/>
      <c r="J11" s="4"/>
    </row>
    <row r="12" spans="1:10" ht="19.5" customHeight="1" thickBot="1" x14ac:dyDescent="0.25">
      <c r="A12" s="24" t="s">
        <v>29</v>
      </c>
      <c r="B12" s="92"/>
      <c r="C12" s="92"/>
      <c r="D12" s="92"/>
      <c r="E12" s="92"/>
      <c r="F12" s="92"/>
      <c r="G12" s="92"/>
      <c r="H12" s="92"/>
      <c r="I12" s="92"/>
      <c r="J12" s="93"/>
    </row>
    <row r="13" spans="1:10" ht="23.25" customHeight="1" thickBot="1" x14ac:dyDescent="0.25">
      <c r="A13" s="94" t="s">
        <v>28</v>
      </c>
      <c r="B13" s="95"/>
      <c r="C13" s="96" t="s">
        <v>9</v>
      </c>
      <c r="D13" s="97"/>
      <c r="E13" s="98" t="s">
        <v>10</v>
      </c>
      <c r="F13" s="99"/>
      <c r="G13" s="100" t="s">
        <v>11</v>
      </c>
      <c r="H13" s="101"/>
      <c r="I13" s="102" t="s">
        <v>27</v>
      </c>
      <c r="J13" s="103"/>
    </row>
    <row r="14" spans="1:10" ht="32.25" customHeight="1" x14ac:dyDescent="0.2">
      <c r="A14" s="23" t="s">
        <v>26</v>
      </c>
      <c r="B14" s="22" t="s">
        <v>25</v>
      </c>
      <c r="C14" s="20" t="s">
        <v>24</v>
      </c>
      <c r="D14" s="21" t="s">
        <v>23</v>
      </c>
      <c r="E14" s="20" t="s">
        <v>24</v>
      </c>
      <c r="F14" s="21" t="s">
        <v>23</v>
      </c>
      <c r="G14" s="20" t="s">
        <v>24</v>
      </c>
      <c r="H14" s="21" t="s">
        <v>23</v>
      </c>
      <c r="I14" s="20" t="s">
        <v>24</v>
      </c>
      <c r="J14" s="19" t="s">
        <v>23</v>
      </c>
    </row>
    <row r="15" spans="1:10" ht="81.75" customHeight="1" x14ac:dyDescent="0.2">
      <c r="A15" s="18" t="s">
        <v>22</v>
      </c>
      <c r="B15" s="17">
        <v>2</v>
      </c>
      <c r="C15" s="16">
        <v>45000</v>
      </c>
      <c r="D15" s="16">
        <f t="shared" ref="D15:D20" si="4">SUM(C15*B15)</f>
        <v>90000</v>
      </c>
      <c r="E15" s="10">
        <v>31625</v>
      </c>
      <c r="F15" s="10">
        <f t="shared" ref="F15:F20" si="5">SUM(E15*B15)</f>
        <v>63250</v>
      </c>
      <c r="G15" s="15">
        <v>24840</v>
      </c>
      <c r="H15" s="8">
        <f t="shared" ref="H15:H20" si="6">SUM(G15*B15)</f>
        <v>49680</v>
      </c>
      <c r="I15" s="7">
        <v>25000</v>
      </c>
      <c r="J15" s="6">
        <f t="shared" ref="J15:J20" si="7">SUM(I15*B15)</f>
        <v>50000</v>
      </c>
    </row>
    <row r="16" spans="1:10" ht="36" x14ac:dyDescent="0.2">
      <c r="A16" s="14" t="s">
        <v>21</v>
      </c>
      <c r="B16" s="13">
        <v>2</v>
      </c>
      <c r="C16" s="12">
        <v>1500</v>
      </c>
      <c r="D16" s="12">
        <f t="shared" si="4"/>
        <v>3000</v>
      </c>
      <c r="E16" s="11">
        <v>1030</v>
      </c>
      <c r="F16" s="10">
        <f t="shared" si="5"/>
        <v>2060</v>
      </c>
      <c r="G16" s="9">
        <v>7245</v>
      </c>
      <c r="H16" s="8">
        <f t="shared" si="6"/>
        <v>14490</v>
      </c>
      <c r="I16" s="7">
        <v>2500</v>
      </c>
      <c r="J16" s="6">
        <f t="shared" si="7"/>
        <v>5000</v>
      </c>
    </row>
    <row r="17" spans="1:10" ht="36" x14ac:dyDescent="0.2">
      <c r="A17" s="14" t="s">
        <v>20</v>
      </c>
      <c r="B17" s="13">
        <v>2</v>
      </c>
      <c r="C17" s="12">
        <v>0</v>
      </c>
      <c r="D17" s="12">
        <f t="shared" si="4"/>
        <v>0</v>
      </c>
      <c r="E17" s="11">
        <v>0</v>
      </c>
      <c r="F17" s="10">
        <f t="shared" si="5"/>
        <v>0</v>
      </c>
      <c r="G17" s="9">
        <v>1240</v>
      </c>
      <c r="H17" s="8">
        <f t="shared" si="6"/>
        <v>2480</v>
      </c>
      <c r="I17" s="7">
        <v>500</v>
      </c>
      <c r="J17" s="6">
        <f t="shared" si="7"/>
        <v>1000</v>
      </c>
    </row>
    <row r="18" spans="1:10" ht="36" x14ac:dyDescent="0.2">
      <c r="A18" s="14" t="s">
        <v>19</v>
      </c>
      <c r="B18" s="13">
        <v>2</v>
      </c>
      <c r="C18" s="12">
        <v>1500</v>
      </c>
      <c r="D18" s="12">
        <f t="shared" si="4"/>
        <v>3000</v>
      </c>
      <c r="E18" s="11">
        <v>1030</v>
      </c>
      <c r="F18" s="10">
        <f t="shared" si="5"/>
        <v>2060</v>
      </c>
      <c r="G18" s="9">
        <v>7245</v>
      </c>
      <c r="H18" s="8">
        <f t="shared" si="6"/>
        <v>14490</v>
      </c>
      <c r="I18" s="7">
        <v>2500</v>
      </c>
      <c r="J18" s="6">
        <f t="shared" si="7"/>
        <v>5000</v>
      </c>
    </row>
    <row r="19" spans="1:10" ht="36" x14ac:dyDescent="0.2">
      <c r="A19" s="14" t="s">
        <v>18</v>
      </c>
      <c r="B19" s="13">
        <v>2</v>
      </c>
      <c r="C19" s="12">
        <v>0</v>
      </c>
      <c r="D19" s="12">
        <f t="shared" si="4"/>
        <v>0</v>
      </c>
      <c r="E19" s="11">
        <v>0</v>
      </c>
      <c r="F19" s="10">
        <f t="shared" si="5"/>
        <v>0</v>
      </c>
      <c r="G19" s="9">
        <v>1240</v>
      </c>
      <c r="H19" s="8">
        <f t="shared" si="6"/>
        <v>2480</v>
      </c>
      <c r="I19" s="7">
        <v>500</v>
      </c>
      <c r="J19" s="6">
        <f t="shared" si="7"/>
        <v>1000</v>
      </c>
    </row>
    <row r="20" spans="1:10" ht="36.75" thickBot="1" x14ac:dyDescent="0.25">
      <c r="A20" s="14" t="s">
        <v>17</v>
      </c>
      <c r="B20" s="13">
        <v>2</v>
      </c>
      <c r="C20" s="12">
        <v>0</v>
      </c>
      <c r="D20" s="12">
        <f t="shared" si="4"/>
        <v>0</v>
      </c>
      <c r="E20" s="11">
        <v>0</v>
      </c>
      <c r="F20" s="10">
        <f t="shared" si="5"/>
        <v>0</v>
      </c>
      <c r="G20" s="9">
        <v>4660</v>
      </c>
      <c r="H20" s="8">
        <f t="shared" si="6"/>
        <v>9320</v>
      </c>
      <c r="I20" s="7">
        <v>5000</v>
      </c>
      <c r="J20" s="6">
        <f t="shared" si="7"/>
        <v>10000</v>
      </c>
    </row>
    <row r="21" spans="1:10" ht="12.75" thickBot="1" x14ac:dyDescent="0.25">
      <c r="A21" s="74" t="s">
        <v>32</v>
      </c>
      <c r="B21" s="75"/>
      <c r="C21" s="76">
        <f>SUM(D15:D20)</f>
        <v>96000</v>
      </c>
      <c r="D21" s="77"/>
      <c r="E21" s="78">
        <f>SUM(F15:F20)</f>
        <v>67370</v>
      </c>
      <c r="F21" s="79"/>
      <c r="G21" s="80">
        <f>SUM(H15:H20)</f>
        <v>92940</v>
      </c>
      <c r="H21" s="80"/>
      <c r="I21" s="81">
        <f>SUM(J15:J20)</f>
        <v>72000</v>
      </c>
      <c r="J21" s="82"/>
    </row>
    <row r="22" spans="1:10" ht="12.75" thickBot="1" x14ac:dyDescent="0.25">
      <c r="A22" s="5"/>
      <c r="J22" s="4"/>
    </row>
    <row r="23" spans="1:10" ht="19.5" customHeight="1" thickBot="1" x14ac:dyDescent="0.25">
      <c r="A23" s="24" t="s">
        <v>29</v>
      </c>
      <c r="B23" s="92"/>
      <c r="C23" s="92"/>
      <c r="D23" s="92"/>
      <c r="E23" s="92"/>
      <c r="F23" s="92"/>
      <c r="G23" s="92"/>
      <c r="H23" s="92"/>
      <c r="I23" s="92"/>
      <c r="J23" s="93"/>
    </row>
    <row r="24" spans="1:10" ht="23.25" customHeight="1" thickBot="1" x14ac:dyDescent="0.25">
      <c r="A24" s="94" t="s">
        <v>28</v>
      </c>
      <c r="B24" s="95"/>
      <c r="C24" s="96" t="s">
        <v>9</v>
      </c>
      <c r="D24" s="97"/>
      <c r="E24" s="98" t="s">
        <v>10</v>
      </c>
      <c r="F24" s="99"/>
      <c r="G24" s="100" t="s">
        <v>11</v>
      </c>
      <c r="H24" s="101"/>
      <c r="I24" s="102" t="s">
        <v>27</v>
      </c>
      <c r="J24" s="103"/>
    </row>
    <row r="25" spans="1:10" ht="32.25" customHeight="1" x14ac:dyDescent="0.2">
      <c r="A25" s="23" t="s">
        <v>26</v>
      </c>
      <c r="B25" s="22" t="s">
        <v>25</v>
      </c>
      <c r="C25" s="20" t="s">
        <v>24</v>
      </c>
      <c r="D25" s="21" t="s">
        <v>23</v>
      </c>
      <c r="E25" s="20" t="s">
        <v>24</v>
      </c>
      <c r="F25" s="21" t="s">
        <v>23</v>
      </c>
      <c r="G25" s="20" t="s">
        <v>24</v>
      </c>
      <c r="H25" s="21" t="s">
        <v>23</v>
      </c>
      <c r="I25" s="20" t="s">
        <v>24</v>
      </c>
      <c r="J25" s="19" t="s">
        <v>23</v>
      </c>
    </row>
    <row r="26" spans="1:10" ht="81.75" customHeight="1" x14ac:dyDescent="0.2">
      <c r="A26" s="18" t="s">
        <v>22</v>
      </c>
      <c r="B26" s="17">
        <v>2</v>
      </c>
      <c r="C26" s="16">
        <v>45000</v>
      </c>
      <c r="D26" s="16">
        <f t="shared" ref="D26:D31" si="8">SUM(C26*B26)</f>
        <v>90000</v>
      </c>
      <c r="E26" s="10">
        <v>32575</v>
      </c>
      <c r="F26" s="10">
        <f t="shared" ref="F26:F31" si="9">SUM(E26*B26)</f>
        <v>65150</v>
      </c>
      <c r="G26" s="15">
        <v>25710</v>
      </c>
      <c r="H26" s="8">
        <f t="shared" ref="H26:H31" si="10">SUM(G26*B26)</f>
        <v>51420</v>
      </c>
      <c r="I26" s="7">
        <v>25000</v>
      </c>
      <c r="J26" s="6">
        <f t="shared" ref="J26:J31" si="11">SUM(I26*B26)</f>
        <v>50000</v>
      </c>
    </row>
    <row r="27" spans="1:10" ht="36" x14ac:dyDescent="0.2">
      <c r="A27" s="14" t="s">
        <v>21</v>
      </c>
      <c r="B27" s="13">
        <v>2</v>
      </c>
      <c r="C27" s="12">
        <v>1500</v>
      </c>
      <c r="D27" s="12">
        <f t="shared" si="8"/>
        <v>3000</v>
      </c>
      <c r="E27" s="11">
        <v>1061</v>
      </c>
      <c r="F27" s="10">
        <f t="shared" si="9"/>
        <v>2122</v>
      </c>
      <c r="G27" s="9">
        <v>7500</v>
      </c>
      <c r="H27" s="8">
        <f t="shared" si="10"/>
        <v>15000</v>
      </c>
      <c r="I27" s="7">
        <v>2500</v>
      </c>
      <c r="J27" s="6">
        <f t="shared" si="11"/>
        <v>5000</v>
      </c>
    </row>
    <row r="28" spans="1:10" ht="36" x14ac:dyDescent="0.2">
      <c r="A28" s="14" t="s">
        <v>20</v>
      </c>
      <c r="B28" s="13">
        <v>2</v>
      </c>
      <c r="C28" s="12">
        <v>0</v>
      </c>
      <c r="D28" s="12">
        <f t="shared" si="8"/>
        <v>0</v>
      </c>
      <c r="E28" s="11">
        <v>0</v>
      </c>
      <c r="F28" s="10">
        <f t="shared" si="9"/>
        <v>0</v>
      </c>
      <c r="G28" s="9">
        <v>1285</v>
      </c>
      <c r="H28" s="8">
        <f t="shared" si="10"/>
        <v>2570</v>
      </c>
      <c r="I28" s="7">
        <v>500</v>
      </c>
      <c r="J28" s="6">
        <f t="shared" si="11"/>
        <v>1000</v>
      </c>
    </row>
    <row r="29" spans="1:10" ht="36" x14ac:dyDescent="0.2">
      <c r="A29" s="14" t="s">
        <v>19</v>
      </c>
      <c r="B29" s="13">
        <v>2</v>
      </c>
      <c r="C29" s="12">
        <v>1500</v>
      </c>
      <c r="D29" s="12">
        <f t="shared" si="8"/>
        <v>3000</v>
      </c>
      <c r="E29" s="11">
        <v>1061</v>
      </c>
      <c r="F29" s="10">
        <f t="shared" si="9"/>
        <v>2122</v>
      </c>
      <c r="G29" s="9">
        <v>7500</v>
      </c>
      <c r="H29" s="8">
        <f t="shared" si="10"/>
        <v>15000</v>
      </c>
      <c r="I29" s="7">
        <v>2500</v>
      </c>
      <c r="J29" s="6">
        <f t="shared" si="11"/>
        <v>5000</v>
      </c>
    </row>
    <row r="30" spans="1:10" ht="36" x14ac:dyDescent="0.2">
      <c r="A30" s="14" t="s">
        <v>18</v>
      </c>
      <c r="B30" s="13">
        <v>2</v>
      </c>
      <c r="C30" s="12">
        <v>0</v>
      </c>
      <c r="D30" s="12">
        <f t="shared" si="8"/>
        <v>0</v>
      </c>
      <c r="E30" s="11">
        <v>0</v>
      </c>
      <c r="F30" s="10">
        <f t="shared" si="9"/>
        <v>0</v>
      </c>
      <c r="G30" s="9">
        <v>1285</v>
      </c>
      <c r="H30" s="8">
        <f t="shared" si="10"/>
        <v>2570</v>
      </c>
      <c r="I30" s="7">
        <v>500</v>
      </c>
      <c r="J30" s="6">
        <f t="shared" si="11"/>
        <v>1000</v>
      </c>
    </row>
    <row r="31" spans="1:10" ht="36.75" thickBot="1" x14ac:dyDescent="0.25">
      <c r="A31" s="14" t="s">
        <v>17</v>
      </c>
      <c r="B31" s="13">
        <v>2</v>
      </c>
      <c r="C31" s="12">
        <v>0</v>
      </c>
      <c r="D31" s="12">
        <f t="shared" si="8"/>
        <v>0</v>
      </c>
      <c r="E31" s="11">
        <v>0</v>
      </c>
      <c r="F31" s="10">
        <f t="shared" si="9"/>
        <v>0</v>
      </c>
      <c r="G31" s="9">
        <v>4820</v>
      </c>
      <c r="H31" s="8">
        <f t="shared" si="10"/>
        <v>9640</v>
      </c>
      <c r="I31" s="7">
        <v>5000</v>
      </c>
      <c r="J31" s="6">
        <f t="shared" si="11"/>
        <v>10000</v>
      </c>
    </row>
    <row r="32" spans="1:10" ht="12.75" thickBot="1" x14ac:dyDescent="0.25">
      <c r="A32" s="74" t="s">
        <v>31</v>
      </c>
      <c r="B32" s="75"/>
      <c r="C32" s="76">
        <f>SUM(D26:D31)</f>
        <v>96000</v>
      </c>
      <c r="D32" s="77"/>
      <c r="E32" s="78">
        <f>SUM(F26:F31)</f>
        <v>69394</v>
      </c>
      <c r="F32" s="79"/>
      <c r="G32" s="80">
        <f>SUM(H26:H31)</f>
        <v>96200</v>
      </c>
      <c r="H32" s="80"/>
      <c r="I32" s="81">
        <f>SUM(J26:J31)</f>
        <v>72000</v>
      </c>
      <c r="J32" s="82"/>
    </row>
    <row r="33" spans="1:10" ht="12.75" thickBot="1" x14ac:dyDescent="0.25">
      <c r="A33" s="5"/>
      <c r="J33" s="4"/>
    </row>
    <row r="34" spans="1:10" ht="19.5" customHeight="1" thickBot="1" x14ac:dyDescent="0.25">
      <c r="A34" s="24" t="s">
        <v>29</v>
      </c>
      <c r="B34" s="92"/>
      <c r="C34" s="92"/>
      <c r="D34" s="92"/>
      <c r="E34" s="92"/>
      <c r="F34" s="92"/>
      <c r="G34" s="92"/>
      <c r="H34" s="92"/>
      <c r="I34" s="92"/>
      <c r="J34" s="93"/>
    </row>
    <row r="35" spans="1:10" ht="23.25" customHeight="1" thickBot="1" x14ac:dyDescent="0.25">
      <c r="A35" s="94" t="s">
        <v>28</v>
      </c>
      <c r="B35" s="95"/>
      <c r="C35" s="96" t="s">
        <v>9</v>
      </c>
      <c r="D35" s="97"/>
      <c r="E35" s="98" t="s">
        <v>10</v>
      </c>
      <c r="F35" s="99"/>
      <c r="G35" s="100" t="s">
        <v>11</v>
      </c>
      <c r="H35" s="101"/>
      <c r="I35" s="102" t="s">
        <v>27</v>
      </c>
      <c r="J35" s="103"/>
    </row>
    <row r="36" spans="1:10" ht="32.25" customHeight="1" x14ac:dyDescent="0.2">
      <c r="A36" s="23" t="s">
        <v>26</v>
      </c>
      <c r="B36" s="22" t="s">
        <v>25</v>
      </c>
      <c r="C36" s="20" t="s">
        <v>24</v>
      </c>
      <c r="D36" s="21" t="s">
        <v>23</v>
      </c>
      <c r="E36" s="20" t="s">
        <v>24</v>
      </c>
      <c r="F36" s="21" t="s">
        <v>23</v>
      </c>
      <c r="G36" s="20" t="s">
        <v>24</v>
      </c>
      <c r="H36" s="21" t="s">
        <v>23</v>
      </c>
      <c r="I36" s="20" t="s">
        <v>24</v>
      </c>
      <c r="J36" s="19" t="s">
        <v>23</v>
      </c>
    </row>
    <row r="37" spans="1:10" ht="72" x14ac:dyDescent="0.2">
      <c r="A37" s="18" t="s">
        <v>22</v>
      </c>
      <c r="B37" s="17">
        <v>2</v>
      </c>
      <c r="C37" s="16">
        <v>45000</v>
      </c>
      <c r="D37" s="16">
        <f t="shared" ref="D37:D42" si="12">SUM(C37*B37)</f>
        <v>90000</v>
      </c>
      <c r="E37" s="10">
        <v>33550</v>
      </c>
      <c r="F37" s="10">
        <f t="shared" ref="F37:F42" si="13">SUM(E37*B37)</f>
        <v>67100</v>
      </c>
      <c r="G37" s="15">
        <v>26610</v>
      </c>
      <c r="H37" s="8">
        <f t="shared" ref="H37:H42" si="14">SUM(G37*B37)</f>
        <v>53220</v>
      </c>
      <c r="I37" s="7">
        <v>25000</v>
      </c>
      <c r="J37" s="6">
        <f t="shared" ref="J37:J42" si="15">SUM(I37*B37)</f>
        <v>50000</v>
      </c>
    </row>
    <row r="38" spans="1:10" ht="36" x14ac:dyDescent="0.2">
      <c r="A38" s="14" t="s">
        <v>21</v>
      </c>
      <c r="B38" s="13">
        <v>2</v>
      </c>
      <c r="C38" s="12">
        <v>1500</v>
      </c>
      <c r="D38" s="12">
        <f t="shared" si="12"/>
        <v>3000</v>
      </c>
      <c r="E38" s="11">
        <v>1092</v>
      </c>
      <c r="F38" s="10">
        <f t="shared" si="13"/>
        <v>2184</v>
      </c>
      <c r="G38" s="9">
        <v>7760</v>
      </c>
      <c r="H38" s="8">
        <f t="shared" si="14"/>
        <v>15520</v>
      </c>
      <c r="I38" s="7">
        <v>2500</v>
      </c>
      <c r="J38" s="6">
        <f t="shared" si="15"/>
        <v>5000</v>
      </c>
    </row>
    <row r="39" spans="1:10" ht="36" x14ac:dyDescent="0.2">
      <c r="A39" s="14" t="s">
        <v>20</v>
      </c>
      <c r="B39" s="13">
        <v>2</v>
      </c>
      <c r="C39" s="12">
        <v>0</v>
      </c>
      <c r="D39" s="12">
        <f t="shared" si="12"/>
        <v>0</v>
      </c>
      <c r="E39" s="11">
        <v>0</v>
      </c>
      <c r="F39" s="10">
        <f t="shared" si="13"/>
        <v>0</v>
      </c>
      <c r="G39" s="9">
        <v>1330</v>
      </c>
      <c r="H39" s="8">
        <f t="shared" si="14"/>
        <v>2660</v>
      </c>
      <c r="I39" s="7">
        <v>500</v>
      </c>
      <c r="J39" s="6">
        <f t="shared" si="15"/>
        <v>1000</v>
      </c>
    </row>
    <row r="40" spans="1:10" ht="36" x14ac:dyDescent="0.2">
      <c r="A40" s="14" t="s">
        <v>19</v>
      </c>
      <c r="B40" s="13">
        <v>2</v>
      </c>
      <c r="C40" s="12">
        <v>1500</v>
      </c>
      <c r="D40" s="12">
        <f t="shared" si="12"/>
        <v>3000</v>
      </c>
      <c r="E40" s="11">
        <v>1092</v>
      </c>
      <c r="F40" s="10">
        <f t="shared" si="13"/>
        <v>2184</v>
      </c>
      <c r="G40" s="9">
        <v>7760</v>
      </c>
      <c r="H40" s="8">
        <f t="shared" si="14"/>
        <v>15520</v>
      </c>
      <c r="I40" s="7">
        <v>2500</v>
      </c>
      <c r="J40" s="6">
        <f t="shared" si="15"/>
        <v>5000</v>
      </c>
    </row>
    <row r="41" spans="1:10" ht="36" x14ac:dyDescent="0.2">
      <c r="A41" s="14" t="s">
        <v>18</v>
      </c>
      <c r="B41" s="13">
        <v>2</v>
      </c>
      <c r="C41" s="12">
        <v>0</v>
      </c>
      <c r="D41" s="12">
        <f t="shared" si="12"/>
        <v>0</v>
      </c>
      <c r="E41" s="11">
        <v>0</v>
      </c>
      <c r="F41" s="10">
        <f t="shared" si="13"/>
        <v>0</v>
      </c>
      <c r="G41" s="9">
        <v>1330</v>
      </c>
      <c r="H41" s="8">
        <f t="shared" si="14"/>
        <v>2660</v>
      </c>
      <c r="I41" s="7">
        <v>500</v>
      </c>
      <c r="J41" s="6">
        <f t="shared" si="15"/>
        <v>1000</v>
      </c>
    </row>
    <row r="42" spans="1:10" ht="36.75" thickBot="1" x14ac:dyDescent="0.25">
      <c r="A42" s="14" t="s">
        <v>17</v>
      </c>
      <c r="B42" s="13">
        <v>2</v>
      </c>
      <c r="C42" s="12">
        <v>0</v>
      </c>
      <c r="D42" s="12">
        <f t="shared" si="12"/>
        <v>0</v>
      </c>
      <c r="E42" s="11">
        <v>0</v>
      </c>
      <c r="F42" s="10">
        <f t="shared" si="13"/>
        <v>0</v>
      </c>
      <c r="G42" s="9">
        <v>4990</v>
      </c>
      <c r="H42" s="8">
        <f t="shared" si="14"/>
        <v>9980</v>
      </c>
      <c r="I42" s="7">
        <v>5000</v>
      </c>
      <c r="J42" s="6">
        <f t="shared" si="15"/>
        <v>10000</v>
      </c>
    </row>
    <row r="43" spans="1:10" ht="12.75" thickBot="1" x14ac:dyDescent="0.25">
      <c r="A43" s="74" t="s">
        <v>30</v>
      </c>
      <c r="B43" s="75"/>
      <c r="C43" s="76">
        <f>SUM(D37:D42)</f>
        <v>96000</v>
      </c>
      <c r="D43" s="77"/>
      <c r="E43" s="78">
        <f>SUM(F37:F42)</f>
        <v>71468</v>
      </c>
      <c r="F43" s="79"/>
      <c r="G43" s="80">
        <f>SUM(H37:H42)</f>
        <v>99560</v>
      </c>
      <c r="H43" s="80"/>
      <c r="I43" s="81">
        <f>SUM(J37:J42)</f>
        <v>72000</v>
      </c>
      <c r="J43" s="82"/>
    </row>
    <row r="44" spans="1:10" ht="12.75" thickBot="1" x14ac:dyDescent="0.25">
      <c r="A44" s="5"/>
      <c r="J44" s="4"/>
    </row>
    <row r="45" spans="1:10" ht="19.5" customHeight="1" thickBot="1" x14ac:dyDescent="0.25">
      <c r="A45" s="24" t="s">
        <v>29</v>
      </c>
      <c r="B45" s="92"/>
      <c r="C45" s="92"/>
      <c r="D45" s="92"/>
      <c r="E45" s="92"/>
      <c r="F45" s="92"/>
      <c r="G45" s="92"/>
      <c r="H45" s="92"/>
      <c r="I45" s="92"/>
      <c r="J45" s="93"/>
    </row>
    <row r="46" spans="1:10" ht="23.25" customHeight="1" thickBot="1" x14ac:dyDescent="0.25">
      <c r="A46" s="94" t="s">
        <v>28</v>
      </c>
      <c r="B46" s="95"/>
      <c r="C46" s="96" t="s">
        <v>9</v>
      </c>
      <c r="D46" s="97"/>
      <c r="E46" s="98" t="s">
        <v>10</v>
      </c>
      <c r="F46" s="99"/>
      <c r="G46" s="100" t="s">
        <v>11</v>
      </c>
      <c r="H46" s="101"/>
      <c r="I46" s="102" t="s">
        <v>27</v>
      </c>
      <c r="J46" s="103"/>
    </row>
    <row r="47" spans="1:10" ht="32.25" customHeight="1" x14ac:dyDescent="0.2">
      <c r="A47" s="23" t="s">
        <v>26</v>
      </c>
      <c r="B47" s="22" t="s">
        <v>25</v>
      </c>
      <c r="C47" s="20" t="s">
        <v>24</v>
      </c>
      <c r="D47" s="21" t="s">
        <v>23</v>
      </c>
      <c r="E47" s="20" t="s">
        <v>24</v>
      </c>
      <c r="F47" s="21" t="s">
        <v>23</v>
      </c>
      <c r="G47" s="20" t="s">
        <v>24</v>
      </c>
      <c r="H47" s="21" t="s">
        <v>23</v>
      </c>
      <c r="I47" s="20" t="s">
        <v>24</v>
      </c>
      <c r="J47" s="19" t="s">
        <v>23</v>
      </c>
    </row>
    <row r="48" spans="1:10" ht="81.75" customHeight="1" x14ac:dyDescent="0.2">
      <c r="A48" s="18" t="s">
        <v>22</v>
      </c>
      <c r="B48" s="17">
        <v>2</v>
      </c>
      <c r="C48" s="16">
        <v>45000</v>
      </c>
      <c r="D48" s="16">
        <f t="shared" ref="D48:D53" si="16">SUM(C48*B48)</f>
        <v>90000</v>
      </c>
      <c r="E48" s="10">
        <v>34556</v>
      </c>
      <c r="F48" s="10">
        <f t="shared" ref="F48:F53" si="17">SUM(E48*B48)</f>
        <v>69112</v>
      </c>
      <c r="G48" s="15">
        <v>57540</v>
      </c>
      <c r="H48" s="8">
        <f t="shared" ref="H48:H53" si="18">SUM(G48*B48)</f>
        <v>115080</v>
      </c>
      <c r="I48" s="7">
        <v>25000</v>
      </c>
      <c r="J48" s="6">
        <f t="shared" ref="J48:J53" si="19">SUM(I48*B48)</f>
        <v>50000</v>
      </c>
    </row>
    <row r="49" spans="1:10" ht="36" x14ac:dyDescent="0.2">
      <c r="A49" s="14" t="s">
        <v>21</v>
      </c>
      <c r="B49" s="13">
        <v>2</v>
      </c>
      <c r="C49" s="12">
        <v>1500</v>
      </c>
      <c r="D49" s="12">
        <f t="shared" si="16"/>
        <v>3000</v>
      </c>
      <c r="E49" s="11">
        <v>1125</v>
      </c>
      <c r="F49" s="10">
        <f t="shared" si="17"/>
        <v>2250</v>
      </c>
      <c r="G49" s="9">
        <v>8000</v>
      </c>
      <c r="H49" s="8">
        <f t="shared" si="18"/>
        <v>16000</v>
      </c>
      <c r="I49" s="7">
        <v>2500</v>
      </c>
      <c r="J49" s="6">
        <f t="shared" si="19"/>
        <v>5000</v>
      </c>
    </row>
    <row r="50" spans="1:10" ht="36" x14ac:dyDescent="0.2">
      <c r="A50" s="14" t="s">
        <v>20</v>
      </c>
      <c r="B50" s="13">
        <v>2</v>
      </c>
      <c r="C50" s="12">
        <v>0</v>
      </c>
      <c r="D50" s="12">
        <f t="shared" si="16"/>
        <v>0</v>
      </c>
      <c r="E50" s="11">
        <v>0</v>
      </c>
      <c r="F50" s="10">
        <f t="shared" si="17"/>
        <v>0</v>
      </c>
      <c r="G50" s="9">
        <v>1380</v>
      </c>
      <c r="H50" s="8">
        <f t="shared" si="18"/>
        <v>2760</v>
      </c>
      <c r="I50" s="7">
        <v>500</v>
      </c>
      <c r="J50" s="6">
        <f t="shared" si="19"/>
        <v>1000</v>
      </c>
    </row>
    <row r="51" spans="1:10" ht="36" x14ac:dyDescent="0.2">
      <c r="A51" s="14" t="s">
        <v>19</v>
      </c>
      <c r="B51" s="13">
        <v>2</v>
      </c>
      <c r="C51" s="12">
        <v>1500</v>
      </c>
      <c r="D51" s="12">
        <f t="shared" si="16"/>
        <v>3000</v>
      </c>
      <c r="E51" s="11">
        <v>1125</v>
      </c>
      <c r="F51" s="10">
        <f t="shared" si="17"/>
        <v>2250</v>
      </c>
      <c r="G51" s="9">
        <v>8000</v>
      </c>
      <c r="H51" s="8">
        <f t="shared" si="18"/>
        <v>16000</v>
      </c>
      <c r="I51" s="7">
        <v>2500</v>
      </c>
      <c r="J51" s="6">
        <f t="shared" si="19"/>
        <v>5000</v>
      </c>
    </row>
    <row r="52" spans="1:10" ht="36" x14ac:dyDescent="0.2">
      <c r="A52" s="14" t="s">
        <v>18</v>
      </c>
      <c r="B52" s="13">
        <v>2</v>
      </c>
      <c r="C52" s="12">
        <v>0</v>
      </c>
      <c r="D52" s="12">
        <f t="shared" si="16"/>
        <v>0</v>
      </c>
      <c r="E52" s="11">
        <v>0</v>
      </c>
      <c r="F52" s="10">
        <f t="shared" si="17"/>
        <v>0</v>
      </c>
      <c r="G52" s="9">
        <v>1380</v>
      </c>
      <c r="H52" s="8">
        <f t="shared" si="18"/>
        <v>2760</v>
      </c>
      <c r="I52" s="7">
        <v>500</v>
      </c>
      <c r="J52" s="6">
        <f t="shared" si="19"/>
        <v>1000</v>
      </c>
    </row>
    <row r="53" spans="1:10" ht="36.75" thickBot="1" x14ac:dyDescent="0.25">
      <c r="A53" s="14" t="s">
        <v>17</v>
      </c>
      <c r="B53" s="13">
        <v>2</v>
      </c>
      <c r="C53" s="12">
        <v>0</v>
      </c>
      <c r="D53" s="12">
        <f t="shared" si="16"/>
        <v>0</v>
      </c>
      <c r="E53" s="11">
        <v>0</v>
      </c>
      <c r="F53" s="10">
        <f t="shared" si="17"/>
        <v>0</v>
      </c>
      <c r="G53" s="9">
        <v>5160</v>
      </c>
      <c r="H53" s="8">
        <f t="shared" si="18"/>
        <v>10320</v>
      </c>
      <c r="I53" s="7">
        <v>5000</v>
      </c>
      <c r="J53" s="6">
        <f t="shared" si="19"/>
        <v>10000</v>
      </c>
    </row>
    <row r="54" spans="1:10" ht="12.75" thickBot="1" x14ac:dyDescent="0.25">
      <c r="A54" s="74" t="s">
        <v>16</v>
      </c>
      <c r="B54" s="75"/>
      <c r="C54" s="76">
        <f>SUM(D48:D53)</f>
        <v>96000</v>
      </c>
      <c r="D54" s="77"/>
      <c r="E54" s="78">
        <f>SUM(F48:F53)</f>
        <v>73612</v>
      </c>
      <c r="F54" s="79"/>
      <c r="G54" s="80">
        <f>SUM(H48:H53)</f>
        <v>162920</v>
      </c>
      <c r="H54" s="80"/>
      <c r="I54" s="81">
        <f>SUM(J48:J53)</f>
        <v>72000</v>
      </c>
      <c r="J54" s="82"/>
    </row>
    <row r="55" spans="1:10" ht="8.25" customHeight="1" x14ac:dyDescent="0.2">
      <c r="A55" s="5"/>
      <c r="J55" s="4"/>
    </row>
    <row r="56" spans="1:10" ht="12.75" thickBot="1" x14ac:dyDescent="0.25">
      <c r="A56" s="83" t="s">
        <v>15</v>
      </c>
      <c r="B56" s="83"/>
      <c r="C56" s="84">
        <f>SUM(C10+C21+C32+C43+C54)</f>
        <v>480000</v>
      </c>
      <c r="D56" s="85"/>
      <c r="E56" s="86">
        <f>SUM(E10+E21+E32+E43+E54)</f>
        <v>349094</v>
      </c>
      <c r="F56" s="87"/>
      <c r="G56" s="88">
        <f>SUM(G10+G21+G32+G43+G54)</f>
        <v>541420</v>
      </c>
      <c r="H56" s="89"/>
      <c r="I56" s="90">
        <f>SUM(I10+I21+I32+I43+I54)</f>
        <v>360000</v>
      </c>
      <c r="J56" s="91"/>
    </row>
  </sheetData>
  <sheetProtection algorithmName="SHA-512" hashValue="zX6DU3c4xBAsxwuHHC28SMA2pD4nGamYAyrfe4yLv0Mxk/4ytXPup0zIYywR6rC9h9OCijNkTCXNXWNjX2tUIQ==" saltValue="MqpFB71J7ntRwe/zMQFayQ==" spinCount="100000" sheet="1" objects="1" scenarios="1"/>
  <mergeCells count="60">
    <mergeCell ref="A2:B2"/>
    <mergeCell ref="E2:F2"/>
    <mergeCell ref="B1:J1"/>
    <mergeCell ref="B12:J12"/>
    <mergeCell ref="A13:B13"/>
    <mergeCell ref="C13:D13"/>
    <mergeCell ref="E13:F13"/>
    <mergeCell ref="G13:H13"/>
    <mergeCell ref="I13:J13"/>
    <mergeCell ref="E10:F10"/>
    <mergeCell ref="G10:H10"/>
    <mergeCell ref="I10:J10"/>
    <mergeCell ref="A10:B10"/>
    <mergeCell ref="I2:J2"/>
    <mergeCell ref="G2:H2"/>
    <mergeCell ref="C2:D2"/>
    <mergeCell ref="C10:D10"/>
    <mergeCell ref="I21:J21"/>
    <mergeCell ref="B23:J23"/>
    <mergeCell ref="A24:B24"/>
    <mergeCell ref="C24:D24"/>
    <mergeCell ref="E24:F24"/>
    <mergeCell ref="G24:H24"/>
    <mergeCell ref="I24:J24"/>
    <mergeCell ref="A21:B21"/>
    <mergeCell ref="C21:D21"/>
    <mergeCell ref="E21:F21"/>
    <mergeCell ref="G21:H21"/>
    <mergeCell ref="I35:J35"/>
    <mergeCell ref="A32:B32"/>
    <mergeCell ref="C32:D32"/>
    <mergeCell ref="E32:F32"/>
    <mergeCell ref="G32:H32"/>
    <mergeCell ref="I32:J32"/>
    <mergeCell ref="B34:J34"/>
    <mergeCell ref="A35:B35"/>
    <mergeCell ref="C35:D35"/>
    <mergeCell ref="E35:F35"/>
    <mergeCell ref="G35:H35"/>
    <mergeCell ref="A43:B43"/>
    <mergeCell ref="C43:D43"/>
    <mergeCell ref="E43:F43"/>
    <mergeCell ref="G43:H43"/>
    <mergeCell ref="I43:J43"/>
    <mergeCell ref="B45:J45"/>
    <mergeCell ref="A46:B46"/>
    <mergeCell ref="C46:D46"/>
    <mergeCell ref="E46:F46"/>
    <mergeCell ref="G46:H46"/>
    <mergeCell ref="I46:J46"/>
    <mergeCell ref="A56:B56"/>
    <mergeCell ref="C56:D56"/>
    <mergeCell ref="E56:F56"/>
    <mergeCell ref="G56:H56"/>
    <mergeCell ref="I56:J56"/>
    <mergeCell ref="A54:B54"/>
    <mergeCell ref="C54:D54"/>
    <mergeCell ref="E54:F54"/>
    <mergeCell ref="G54:H54"/>
    <mergeCell ref="I54:J54"/>
  </mergeCells>
  <pageMargins left="0.7" right="0.7" top="0.75" bottom="0.75" header="0.3" footer="0.3"/>
  <pageSetup paperSize="5" scale="4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7A91-1E4A-4E41-80E1-714D579802FD}">
  <dimension ref="A1:E12"/>
  <sheetViews>
    <sheetView tabSelected="1" view="pageLayout" zoomScale="110" zoomScaleNormal="115" zoomScaleSheetLayoutView="190" zoomScalePageLayoutView="110" workbookViewId="0">
      <selection activeCell="D18" sqref="D18"/>
    </sheetView>
  </sheetViews>
  <sheetFormatPr defaultRowHeight="15" x14ac:dyDescent="0.25"/>
  <cols>
    <col min="1" max="1" width="29.5703125" customWidth="1"/>
    <col min="2" max="4" width="22.28515625" customWidth="1"/>
    <col min="5" max="5" width="22" customWidth="1"/>
  </cols>
  <sheetData>
    <row r="1" spans="1:5" ht="18" customHeight="1" thickBot="1" x14ac:dyDescent="0.3">
      <c r="B1" s="63" t="s">
        <v>44</v>
      </c>
      <c r="C1" s="64"/>
      <c r="D1" s="117"/>
      <c r="E1" s="45"/>
    </row>
    <row r="2" spans="1:5" ht="18" customHeight="1" x14ac:dyDescent="0.25">
      <c r="B2" s="118" t="s">
        <v>43</v>
      </c>
      <c r="C2" s="118"/>
      <c r="D2" s="118"/>
      <c r="E2" s="44"/>
    </row>
    <row r="3" spans="1:5" ht="18" customHeight="1" x14ac:dyDescent="0.25">
      <c r="B3" s="118" t="s">
        <v>14</v>
      </c>
      <c r="C3" s="118"/>
      <c r="D3" s="118"/>
      <c r="E3" s="44"/>
    </row>
    <row r="4" spans="1:5" ht="18" customHeight="1" x14ac:dyDescent="0.25">
      <c r="B4" s="118" t="s">
        <v>42</v>
      </c>
      <c r="C4" s="118"/>
      <c r="D4" s="118"/>
      <c r="E4" s="44"/>
    </row>
    <row r="5" spans="1:5" ht="15.75" thickBot="1" x14ac:dyDescent="0.3"/>
    <row r="6" spans="1:5" ht="30.75" thickBot="1" x14ac:dyDescent="0.3">
      <c r="A6" s="43" t="s">
        <v>41</v>
      </c>
      <c r="B6" s="42" t="s">
        <v>40</v>
      </c>
      <c r="C6" s="42" t="s">
        <v>39</v>
      </c>
      <c r="D6" s="42" t="s">
        <v>38</v>
      </c>
      <c r="E6" s="42" t="s">
        <v>37</v>
      </c>
    </row>
    <row r="7" spans="1:5" ht="15.75" thickBot="1" x14ac:dyDescent="0.3">
      <c r="A7" s="41" t="s">
        <v>9</v>
      </c>
      <c r="B7" s="40">
        <v>349094</v>
      </c>
      <c r="C7" s="40">
        <v>480000</v>
      </c>
      <c r="D7" s="39">
        <v>10</v>
      </c>
      <c r="E7" s="38">
        <f>B7/C7*D7</f>
        <v>7.2727916666666665</v>
      </c>
    </row>
    <row r="8" spans="1:5" ht="15.75" thickBot="1" x14ac:dyDescent="0.3">
      <c r="A8" s="37" t="s">
        <v>10</v>
      </c>
      <c r="B8" s="36">
        <v>349094</v>
      </c>
      <c r="C8" s="36">
        <v>349094</v>
      </c>
      <c r="D8" s="35">
        <v>10</v>
      </c>
      <c r="E8" s="34">
        <f>B8/C8*D8</f>
        <v>10</v>
      </c>
    </row>
    <row r="9" spans="1:5" ht="15.75" thickBot="1" x14ac:dyDescent="0.3">
      <c r="A9" s="33" t="s">
        <v>11</v>
      </c>
      <c r="B9" s="32">
        <v>349094</v>
      </c>
      <c r="C9" s="32">
        <v>541420</v>
      </c>
      <c r="D9" s="31">
        <v>10</v>
      </c>
      <c r="E9" s="30">
        <f>B9/C9*D9</f>
        <v>6.4477485131690742</v>
      </c>
    </row>
    <row r="10" spans="1:5" ht="15.75" thickBot="1" x14ac:dyDescent="0.3">
      <c r="A10" s="29" t="s">
        <v>36</v>
      </c>
      <c r="B10" s="28">
        <v>349094</v>
      </c>
      <c r="C10" s="28">
        <v>360000</v>
      </c>
      <c r="D10" s="27">
        <v>10</v>
      </c>
      <c r="E10" s="26">
        <f>B10/C10*D10</f>
        <v>9.697055555555556</v>
      </c>
    </row>
    <row r="11" spans="1:5" x14ac:dyDescent="0.25">
      <c r="A11" s="115" t="s">
        <v>35</v>
      </c>
      <c r="B11" s="115"/>
      <c r="C11" s="115"/>
      <c r="D11" s="115"/>
      <c r="E11" s="115"/>
    </row>
    <row r="12" spans="1:5" x14ac:dyDescent="0.25">
      <c r="A12" s="116"/>
      <c r="B12" s="116"/>
      <c r="C12" s="116"/>
      <c r="D12" s="116"/>
      <c r="E12" s="116"/>
    </row>
  </sheetData>
  <sheetProtection algorithmName="SHA-512" hashValue="ZHjJtMddbMU68/kX4SR5RWa0YIjcmQN9az6oBGhcG9qFnk0gKbcSmhpUKEwwd41+eE/J/8jCJZnKWlFKHkHo4g==" saltValue="izYooAWSJIPzI0yca+oAIA==" spinCount="100000" sheet="1" objects="1" scenarios="1"/>
  <mergeCells count="5">
    <mergeCell ref="A11:E12"/>
    <mergeCell ref="B1:D1"/>
    <mergeCell ref="B2:D2"/>
    <mergeCell ref="B3:D3"/>
    <mergeCell ref="B4:D4"/>
  </mergeCells>
  <pageMargins left="0.7" right="0.7" top="0.66666666666666663" bottom="1.2179487179487178" header="0.3" footer="0.3"/>
  <pageSetup orientation="landscape" r:id="rId1"/>
  <headerFooter>
    <oddFooter>&amp;R&amp;"Arial,Italic"&amp;8&amp;A
SPB Form S-9
Rev. 5-1-2024
State Purchasing Bureau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Evaluation - Scored</vt:lpstr>
      <vt:lpstr>Cost Analysis</vt:lpstr>
      <vt:lpstr>Cost Evaluation</vt:lpstr>
    </vt:vector>
  </TitlesOfParts>
  <Company>StofNE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Crouse</dc:creator>
  <cp:lastModifiedBy>Shasteen, Angellica</cp:lastModifiedBy>
  <cp:lastPrinted>2024-05-04T00:02:29Z</cp:lastPrinted>
  <dcterms:created xsi:type="dcterms:W3CDTF">2011-12-16T03:34:11Z</dcterms:created>
  <dcterms:modified xsi:type="dcterms:W3CDTF">2026-06-05T19:43:54Z</dcterms:modified>
</cp:coreProperties>
</file>